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97" documentId="8_{02CCAD91-9123-424F-8E6B-391C7AAE1349}" xr6:coauthVersionLast="46" xr6:coauthVersionMax="46" xr10:uidLastSave="{4091A128-FC5B-4581-99B0-7B7D9701DA7E}"/>
  <bookViews>
    <workbookView xWindow="-120" yWindow="-120" windowWidth="20730" windowHeight="11160" tabRatio="60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<sst xmlns="http://schemas.openxmlformats.org/spreadsheetml/2006/main" count="360" uniqueCount="241">
  <si>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</si>
  <si>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</si>
  <si>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</si>
  <si>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</si>
  <si>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</si>
  <si>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</si>
  <si>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</si>
  <si>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</si>
  <si>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</si>
  <si>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</si>
  <si>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</si>
  <si>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</si>
  <si>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</si>
  <si>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</si>
  <si>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</si>
  <si>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</si>
  <si>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</si>
  <si>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</si>
  <si>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</si>
  <si>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</si>
  <si>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</si>
  <si>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</si>
  <si>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</si>
  <si>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</si>
  <si>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</si>
  <si>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</si>
  <si>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</si>
  <si>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</si>
  <si>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</si>
  <si>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</si>
  <si>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</si>
  <si>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</si>
  <si>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</si>
  <si>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</si>
  <si>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</si>
  <si>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</si>
  <si>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</si>
  <si>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</si>
  <si>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</si>
  <si>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</si>
  <si>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</si>
  <si>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</si>
  <si>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</si>
  <si>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</si>
  <si>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</si>
  <si>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</si>
  <si>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</si>
  <si>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</si>
  <si>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</si>
  <si>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</si>
  <si>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</si>
  <si>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</si>
  <si>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</si>
  <si>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</si>
  <si>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</si>
  <si>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</si>
  <si>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</si>
  <si>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</si>
  <si>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</si>
  <si>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</si>
  <si>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</si>
  <si>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</si>
  <si>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</si>
  <si>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</si>
  <si>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</si>
  <si>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</si>
  <si>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</si>
  <si>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</si>
  <si>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</si>
  <si>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</si>
  <si>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</si>
  <si>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</si>
  <si>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</si>
  <si>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</si>
  <si>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</si>
  <si>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</si>
  <si>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</si>
  <si>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</si>
  <si>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</si>
  <si>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</si>
  <si>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</si>
  <si>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</si>
  <si>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</si>
  <si>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</si>
  <si>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</si>
  <si>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</si>
  <si>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</si>
  <si>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</si>
  <si>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</si>
  <si>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</si>
  <si>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</si>
  <si>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</si>
  <si>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</si>
  <si>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</si>
  <si>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</si>
  <si>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</si>
  <si>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</si>
  <si>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</si>
  <si>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</si>
  <si>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</si>
  <si>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</si>
  <si>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</si>
  <si>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</si>
  <si>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</si>
  <si>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</si>
  <si>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</si>
  <si>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</si>
  <si>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</si>
  <si>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</si>
  <si>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</si>
  <si>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</si>
  <si>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</si>
  <si>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</si>
  <si>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</si>
  <si>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</si>
  <si>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</si>
  <si>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</si>
  <si>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</si>
  <si>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</si>
  <si>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</si>
  <si>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</si>
  <si>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</si>
  <si>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</si>
  <si>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</si>
  <si>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</si>
  <si>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</si>
  <si>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</si>
  <si>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</si>
  <si>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</si>
  <si>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</si>
  <si>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</si>
  <si>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</si>
  <si>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</si>
  <si>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</si>
  <si>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</si>
  <si>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</si>
  <si>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</si>
  <si>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</si>
  <si>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</si>
  <si>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</si>
  <si>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</si>
  <si>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</si>
  <si>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</si>
  <si>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</si>
  <si>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</si>
  <si>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</si>
  <si>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</si>
  <si>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</si>
  <si>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</si>
  <si>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</si>
  <si>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</si>
  <si>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</si>
  <si>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</si>
  <si>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</si>
  <si>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</si>
  <si>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</si>
  <si>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</si>
  <si>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</si>
  <si>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</si>
  <si>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</si>
  <si>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</si>
  <si>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</si>
  <si>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</si>
  <si>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</si>
  <si>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</si>
  <si>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</si>
  <si>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</si>
  <si>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</si>
  <si>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</si>
  <si>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</si>
  <si>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</si>
  <si>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</si>
  <si>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</si>
  <si>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</si>
  <si>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</si>
  <si>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</si>
  <si>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</si>
  <si>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</si>
  <si>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</si>
  <si>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</si>
  <si>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</si>
  <si>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</si>
  <si>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</si>
  <si>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</si>
  <si>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</si>
  <si>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</si>
  <si>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</si>
  <si>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</si>
  <si>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</si>
  <si>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</si>
  <si>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</si>
  <si>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</si>
  <si>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</si>
  <si>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</si>
  <si>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</si>
  <si>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</si>
  <si>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</si>
  <si>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</si>
  <si>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</si>
  <si>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</si>
  <si>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</si>
  <si>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</si>
  <si>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</si>
  <si>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</si>
  <si>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</si>
  <si>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</si>
  <si>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</si>
  <si>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Cottonwood</t>
  </si>
  <si>
    <t>Puggins</t>
  </si>
  <si>
    <t>10PM20</t>
  </si>
  <si>
    <t>10U  0639541</t>
  </si>
  <si>
    <t>Balsam</t>
  </si>
  <si>
    <t>Aspen</t>
  </si>
  <si>
    <t>Due East from Rest Stop just N of</t>
  </si>
  <si>
    <t>S. Puggins FSR, access via old roads and siesmic lines</t>
  </si>
  <si>
    <t>S(Ct); Ct(S); SBl</t>
  </si>
  <si>
    <t>15-55</t>
  </si>
  <si>
    <t>Gentle to moderate slopes</t>
  </si>
  <si>
    <t>E/SE</t>
  </si>
  <si>
    <t>Unknown</t>
  </si>
  <si>
    <t>Ungualtes</t>
  </si>
  <si>
    <t>960-1060</t>
  </si>
  <si>
    <t>Snowmobile</t>
  </si>
  <si>
    <t>Quad</t>
  </si>
  <si>
    <t>Existing old road network, contruction of new road and trails</t>
  </si>
  <si>
    <t>Endemic levels</t>
  </si>
  <si>
    <t>No</t>
  </si>
  <si>
    <t>Endemic</t>
  </si>
  <si>
    <t>None</t>
  </si>
  <si>
    <t>Low to no priority</t>
  </si>
  <si>
    <t>Very Minor April 2021</t>
  </si>
  <si>
    <t>Monitor with detailed heli surveys and ground surveys</t>
  </si>
  <si>
    <t>August and November 2021</t>
  </si>
  <si>
    <t>Monitor with detailed</t>
  </si>
  <si>
    <t>August and November 2022</t>
  </si>
  <si>
    <t xml:space="preserve">heli surveys and ground surveys </t>
  </si>
  <si>
    <t>This survey area contains endemic levels of Spruce beetle activity not requiring any immediate action.  The stand is primarily a mix</t>
  </si>
  <si>
    <t xml:space="preserve">of Spruce and Cottonwood with only 2 current standing infested trees observed on and offline.   A few code 5's and old grey were </t>
  </si>
  <si>
    <t xml:space="preserve">observed as well as 2 infested blowdown.  Given the mixed stand and low incidence of beetle activity it is unlikely that a significant </t>
  </si>
  <si>
    <t xml:space="preserve">Spruce beetle infestation will occur anytime soon.   There is enough susceptible Spruce within the stand to support a future </t>
  </si>
  <si>
    <t>outbreak so continued monitoring is recommended.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</si>
</sst>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abSelected="1" workbookViewId="0"/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206</v>
      </c>
      <c r="AA1" s="32" t="s">
        <v>196</v>
      </c>
      <c r="AB1" s="32" t="s">
        <v>197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206</v>
      </c>
      <c r="AK1" s="32" t="s">
        <v>196</v>
      </c>
      <c r="AL1" s="32" t="s">
        <v>197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206</v>
      </c>
      <c r="AU1" s="32" t="s">
        <v>18</v>
      </c>
      <c r="AV1" s="32" t="s">
        <v>197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206</v>
      </c>
      <c r="BE1" s="32" t="s">
        <v>18</v>
      </c>
      <c r="BF1" s="32" t="s">
        <v>197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206</v>
      </c>
      <c r="BO1" s="32" t="s">
        <v>196</v>
      </c>
      <c r="BP1" s="32" t="s">
        <v>197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196</v>
      </c>
      <c r="BZ1" s="32" t="s">
        <v>197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206</v>
      </c>
      <c r="CI1" s="32" t="s">
        <v>196</v>
      </c>
      <c r="CJ1" s="32" t="s">
        <v>197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206</v>
      </c>
      <c r="CS1" s="32" t="s">
        <v>18</v>
      </c>
      <c r="CT1" s="32" t="s">
        <v>197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196</v>
      </c>
      <c r="DD1" s="32" t="s">
        <v>197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208</v>
      </c>
      <c r="C3" s="181" t="s">
        <v>209</v>
      </c>
      <c r="D3" s="181">
        <v>47.6</v>
      </c>
      <c r="E3" s="181">
        <v>5250</v>
      </c>
      <c r="F3" s="182">
        <v>44216</v>
      </c>
      <c r="G3" s="181" t="s">
        <v>210</v>
      </c>
      <c r="H3" s="181">
        <v>6148047</v>
      </c>
      <c r="I3" s="6" t="s">
        <v>198</v>
      </c>
      <c r="J3" s="6" t="s">
        <v>200</v>
      </c>
      <c r="K3" s="6" t="s">
        <v>201</v>
      </c>
      <c r="L3" s="181" t="s">
        <v>202</v>
      </c>
      <c r="M3" s="6" t="s">
        <v>199</v>
      </c>
      <c r="N3" s="6">
        <v>1</v>
      </c>
      <c r="O3" s="181">
        <v>0</v>
      </c>
      <c r="P3" s="183">
        <v>1</v>
      </c>
      <c r="Q3" s="184">
        <v>1300</v>
      </c>
      <c r="R3" s="184">
        <v>1400</v>
      </c>
      <c r="S3" s="187"/>
      <c r="T3" s="186"/>
      <c r="U3" s="186"/>
      <c r="V3" s="186"/>
      <c r="W3" s="186"/>
      <c r="X3" s="186"/>
      <c r="Y3" s="186"/>
      <c r="Z3" s="186"/>
      <c r="AA3" s="186"/>
      <c r="AB3" s="186"/>
      <c r="AC3" s="189"/>
      <c r="AD3" s="186"/>
      <c r="AE3" s="186"/>
      <c r="AF3" s="186"/>
      <c r="AG3" s="186"/>
      <c r="AH3" s="186"/>
      <c r="AI3" s="186"/>
      <c r="AJ3" s="186"/>
      <c r="AK3" s="186"/>
      <c r="AL3" s="186"/>
      <c r="AM3" s="189">
        <v>1</v>
      </c>
      <c r="AN3" s="186"/>
      <c r="AO3" s="186"/>
      <c r="AP3" s="186"/>
      <c r="AQ3" s="186"/>
      <c r="AR3" s="186"/>
      <c r="AS3" s="186"/>
      <c r="AT3" s="186"/>
      <c r="AU3" s="186">
        <v>1</v>
      </c>
      <c r="AV3" s="186"/>
      <c r="AW3" s="189"/>
      <c r="AX3" s="186"/>
      <c r="AY3" s="186"/>
      <c r="AZ3" s="186"/>
      <c r="BA3" s="186"/>
      <c r="BB3" s="186"/>
      <c r="BC3" s="186"/>
      <c r="BD3" s="186"/>
      <c r="BE3" s="186">
        <v>1</v>
      </c>
      <c r="BF3" s="186"/>
      <c r="BG3" s="189"/>
      <c r="BH3" s="186"/>
      <c r="BI3" s="186"/>
      <c r="BJ3" s="186"/>
      <c r="BK3" s="186"/>
      <c r="BL3" s="186"/>
      <c r="BM3" s="186"/>
      <c r="BN3" s="186"/>
      <c r="BO3" s="186"/>
      <c r="BP3" s="186"/>
      <c r="BQ3" s="189">
        <v>1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/>
      <c r="CB3" s="186"/>
      <c r="CC3" s="186"/>
      <c r="CD3" s="186"/>
      <c r="CE3" s="186"/>
      <c r="CF3" s="186"/>
      <c r="CG3" s="186"/>
      <c r="CH3" s="186"/>
      <c r="CI3" s="186"/>
      <c r="CJ3" s="186"/>
      <c r="CK3" s="189"/>
      <c r="CL3" s="186"/>
      <c r="CM3" s="186"/>
      <c r="CN3" s="186"/>
      <c r="CO3" s="186"/>
      <c r="CP3" s="186"/>
      <c r="CQ3" s="186"/>
      <c r="CR3" s="186">
        <v>2</v>
      </c>
      <c r="CS3" s="186"/>
      <c r="CT3" s="186"/>
      <c r="CU3" s="189">
        <v>5</v>
      </c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1</v>
      </c>
      <c r="DF3" s="186">
        <v>4</v>
      </c>
      <c r="DG3" s="186">
        <v>0</v>
      </c>
      <c r="DH3" s="186">
        <v>8</v>
      </c>
      <c r="DI3" s="186">
        <v>0</v>
      </c>
      <c r="DJ3" s="186">
        <v>0</v>
      </c>
      <c r="DK3" s="186">
        <v>3</v>
      </c>
      <c r="DL3" s="186">
        <v>0</v>
      </c>
      <c r="DM3" s="186">
        <v>11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7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2</v>
      </c>
      <c r="DZ3" s="6">
        <f t="shared" si="0"/>
        <v>2</v>
      </c>
      <c r="EA3" s="6">
        <f t="shared" si="0"/>
        <v>0</v>
      </c>
      <c r="EB3" s="6">
        <f>DR3+DS3+DT3+DU3+DV3+DW3+DX3</f>
        <v>7</v>
      </c>
      <c r="EC3" s="6">
        <f>DY3+DZ3+EA3+EB3</f>
        <v>11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110</v>
      </c>
      <c r="D8" s="6">
        <f>A8*D3</f>
        <v>5236</v>
      </c>
      <c r="I8" s="96" t="s">
        <v>54</v>
      </c>
      <c r="J8" s="6">
        <f>TOTALS!D20*D3</f>
        <v>3332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63.636363636363633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0</v>
      </c>
      <c r="AL203" s="29">
        <f t="shared" si="101"/>
        <v>0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1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1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1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2</v>
      </c>
      <c r="CS203" s="29">
        <f t="shared" si="104"/>
        <v>0</v>
      </c>
      <c r="CT203" s="29">
        <f t="shared" si="104"/>
        <v>0</v>
      </c>
      <c r="CU203" s="44">
        <f t="shared" si="104"/>
        <v>5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7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2</v>
      </c>
      <c r="DZ203" s="29">
        <f t="shared" si="106"/>
        <v>2</v>
      </c>
      <c r="EA203" s="29">
        <f t="shared" si="106"/>
        <v>0</v>
      </c>
      <c r="EB203" s="29">
        <f t="shared" si="106"/>
        <v>7</v>
      </c>
      <c r="EC203" s="29">
        <f t="shared" si="106"/>
        <v>11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topLeftCell="A8" workbookViewId="0">
      <selection activeCell="L20" sqref="L20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2.7109375" customWidth="1"/>
    <col min="11" max="11" width="7.28515625" customWidth="1"/>
    <col min="12" max="12" width="14.140625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10PM20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>
        <f>ENTRY!F3</f>
        <v>44216</v>
      </c>
      <c r="F10" s="45"/>
      <c r="H10" s="46" t="s">
        <v>83</v>
      </c>
      <c r="I10" s="46" t="s">
        <v>84</v>
      </c>
      <c r="J10" s="136" t="str">
        <f>ENTRY!G3</f>
        <v>10U  0639541</v>
      </c>
      <c r="K10" s="46" t="s">
        <v>85</v>
      </c>
      <c r="L10" s="136">
        <f>ENTRY!H3</f>
        <v>6148047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47.6</v>
      </c>
      <c r="F11" s="45"/>
      <c r="H11" s="46" t="s">
        <v>87</v>
      </c>
      <c r="I11" s="45"/>
      <c r="J11" s="45"/>
      <c r="K11" s="136">
        <f>ENTRY!E3</f>
        <v>5250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203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7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70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63.636363636363633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207</v>
      </c>
      <c r="G31" s="82">
        <f>ENTRY!DY203</f>
        <v>2</v>
      </c>
      <c r="H31" s="83"/>
      <c r="I31" s="102">
        <f>ENTRY!DY203/ENTRY!DQ203*10</f>
        <v>20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211</v>
      </c>
      <c r="G32" s="84">
        <f>ENTRY!DZ203</f>
        <v>2</v>
      </c>
      <c r="H32" s="85"/>
      <c r="I32" s="103">
        <f>ENTRY!DZ203/ENTRY!DQ203*10</f>
        <v>20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212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4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7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63.636363636363633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203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0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1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1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2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5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7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4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204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opLeftCell="A34" workbookViewId="0">
      <selection activeCell="F48" sqref="F48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205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126</v>
      </c>
      <c r="H9" s="8" t="s">
        <v>127</v>
      </c>
      <c r="I9" s="8" t="s">
        <v>37</v>
      </c>
      <c r="J9" s="8" t="s">
        <v>39</v>
      </c>
      <c r="K9" s="8" t="s">
        <v>38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8</v>
      </c>
      <c r="G10" s="79">
        <f>ENTRY!DJ3</f>
        <v>0</v>
      </c>
      <c r="H10" s="79">
        <f>ENTRY!DF3</f>
        <v>4</v>
      </c>
      <c r="I10" s="79">
        <f>ENTRY!DL3</f>
        <v>0</v>
      </c>
      <c r="J10" s="79">
        <f>ENTRY!DN3</f>
        <v>0</v>
      </c>
      <c r="K10" s="79">
        <f>ENTRY!DM3</f>
        <v>11</v>
      </c>
      <c r="L10" s="79">
        <f>ENTRY!DO3</f>
        <v>0</v>
      </c>
      <c r="M10" s="79">
        <f>ENTRY!DK3</f>
        <v>3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8</v>
      </c>
      <c r="G30" s="118">
        <f t="shared" si="0"/>
        <v>0</v>
      </c>
      <c r="H30" s="117">
        <f t="shared" si="0"/>
        <v>4</v>
      </c>
      <c r="I30" s="118">
        <f t="shared" si="0"/>
        <v>0</v>
      </c>
      <c r="J30" s="117">
        <f t="shared" si="0"/>
        <v>0</v>
      </c>
      <c r="K30" s="118">
        <f t="shared" si="0"/>
        <v>11</v>
      </c>
      <c r="L30" s="117">
        <f t="shared" si="0"/>
        <v>0</v>
      </c>
      <c r="M30" s="118">
        <f t="shared" si="0"/>
        <v>3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3.5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9.5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8" workbookViewId="0">
      <selection activeCell="B8" sqref="B8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3.28515625" style="6" customWidth="1"/>
    <col min="6" max="6" width="8.140625" style="6" customWidth="1"/>
    <col min="7" max="7" width="12.5703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205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10PM20</v>
      </c>
      <c r="F8" s="127"/>
      <c r="G8" s="127"/>
      <c r="H8" s="50"/>
      <c r="I8" s="126" t="s">
        <v>169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47.6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9">
        <f>ENTRY!F3</f>
        <v>44216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84</v>
      </c>
      <c r="E11" s="136" t="str">
        <f>ENTRY!G3</f>
        <v>10U  0639541</v>
      </c>
      <c r="F11" s="133" t="s">
        <v>85</v>
      </c>
      <c r="G11" s="136">
        <f>ENTRY!H3</f>
        <v>6148047</v>
      </c>
      <c r="H11" s="50"/>
      <c r="I11" s="129" t="s">
        <v>87</v>
      </c>
      <c r="J11" s="127"/>
      <c r="K11" s="127"/>
      <c r="L11" s="134">
        <f>ENTRY!E3</f>
        <v>5250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213</v>
      </c>
      <c r="F16" s="138"/>
      <c r="G16" s="138"/>
      <c r="H16" s="52" t="s">
        <v>174</v>
      </c>
      <c r="I16" s="50"/>
      <c r="J16" s="98" t="s">
        <v>215</v>
      </c>
      <c r="K16" s="50"/>
      <c r="L16" s="52" t="s">
        <v>175</v>
      </c>
      <c r="M16" s="138" t="s">
        <v>216</v>
      </c>
      <c r="N16" s="50"/>
      <c r="O16" s="15"/>
    </row>
    <row r="17" spans="1:15" x14ac:dyDescent="0.2">
      <c r="A17" s="14"/>
      <c r="B17" s="50"/>
      <c r="C17" s="50"/>
      <c r="D17" s="50"/>
      <c r="E17" s="138" t="s">
        <v>214</v>
      </c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217</v>
      </c>
      <c r="F18" s="138"/>
      <c r="G18" s="138"/>
      <c r="H18" s="52" t="s">
        <v>177</v>
      </c>
      <c r="I18" s="50"/>
      <c r="J18" s="98" t="s">
        <v>199</v>
      </c>
      <c r="K18" s="138"/>
      <c r="L18" s="52" t="s">
        <v>178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50"/>
      <c r="G20" s="98" t="s">
        <v>219</v>
      </c>
      <c r="H20" s="52" t="s">
        <v>180</v>
      </c>
      <c r="I20" s="50"/>
      <c r="J20" s="98" t="s">
        <v>220</v>
      </c>
      <c r="K20" s="50"/>
      <c r="L20" s="52" t="s">
        <v>181</v>
      </c>
      <c r="M20" s="50"/>
      <c r="N20" s="138" t="s">
        <v>221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222</v>
      </c>
      <c r="F24" s="50"/>
      <c r="G24" s="50"/>
      <c r="H24" s="52" t="s">
        <v>184</v>
      </c>
      <c r="I24" s="50"/>
      <c r="J24" s="98" t="s">
        <v>223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224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225</v>
      </c>
      <c r="G30" s="50"/>
      <c r="H30" s="50"/>
      <c r="I30" s="52" t="s">
        <v>188</v>
      </c>
      <c r="J30" s="50"/>
      <c r="K30" s="50"/>
      <c r="L30" s="139" t="s">
        <v>226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227</v>
      </c>
      <c r="F32" s="50"/>
      <c r="G32" s="50"/>
      <c r="H32" s="50"/>
      <c r="I32" s="52" t="s">
        <v>190</v>
      </c>
      <c r="J32" s="50"/>
      <c r="K32" s="50"/>
      <c r="L32" s="98" t="s">
        <v>228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229</v>
      </c>
      <c r="F34" s="138"/>
      <c r="G34" s="50"/>
      <c r="H34" s="50"/>
      <c r="I34" s="52" t="s">
        <v>192</v>
      </c>
      <c r="J34" s="50"/>
      <c r="K34" s="50"/>
      <c r="L34" s="98" t="s">
        <v>230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231</v>
      </c>
      <c r="F38" s="178"/>
      <c r="G38" s="131"/>
      <c r="H38" s="50"/>
      <c r="I38" s="156" t="s">
        <v>195</v>
      </c>
      <c r="J38" s="50"/>
      <c r="K38" s="50"/>
      <c r="L38" s="138" t="s">
        <v>233</v>
      </c>
      <c r="M38" s="50"/>
      <c r="N38" s="50"/>
      <c r="O38" s="15"/>
    </row>
    <row r="39" spans="1:15" x14ac:dyDescent="0.2">
      <c r="A39" s="14"/>
      <c r="B39"/>
      <c r="C39" s="50"/>
      <c r="D39" s="50"/>
      <c r="E39" s="176" t="s">
        <v>232</v>
      </c>
      <c r="F39" s="50"/>
      <c r="G39" s="50"/>
      <c r="H39" s="50"/>
      <c r="I39" s="176" t="s">
        <v>235</v>
      </c>
      <c r="J39" s="50"/>
      <c r="K39" s="50"/>
      <c r="L39" s="50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176" t="s">
        <v>234</v>
      </c>
      <c r="J40" s="50"/>
      <c r="K40" s="50"/>
      <c r="L40" s="50"/>
      <c r="M40" s="50"/>
      <c r="N40" s="50"/>
      <c r="O40" s="15"/>
    </row>
    <row r="41" spans="1:15" x14ac:dyDescent="0.2">
      <c r="A41" s="76"/>
      <c r="B41" s="98"/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236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237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238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239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 t="s">
        <v>240</v>
      </c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2021-03-01T22:32:14Z</dcterms:modified>
</cp:coreProperties>
</file>